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Semester 2 2020\Semester 2 05 2020\Start Your Own Buisness\WEEK 4\Week 10 Financial Statments\"/>
    </mc:Choice>
  </mc:AlternateContent>
  <xr:revisionPtr revIDLastSave="0" documentId="13_ncr:1_{30C34BA7-574A-4580-9F01-FCF3E165A48F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Monthly Cash Flow Projections" sheetId="1" r:id="rId1"/>
    <sheet name="Projected Cash Flow Year 1, 2&amp;3" sheetId="2" r:id="rId2"/>
    <sheet name="Projected P&amp;L Account Year1,2&amp;3" sheetId="3" r:id="rId3"/>
    <sheet name="Balance Sheet Year 1, 2&amp;3" sheetId="4" r:id="rId4"/>
    <sheet name="Appendix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4" l="1"/>
  <c r="E18" i="4"/>
  <c r="D18" i="4"/>
  <c r="C18" i="4"/>
  <c r="E7" i="4"/>
  <c r="D7" i="4"/>
  <c r="C7" i="4"/>
  <c r="E4" i="3"/>
  <c r="D4" i="3"/>
  <c r="C4" i="3"/>
  <c r="E3" i="3"/>
  <c r="D3" i="3"/>
  <c r="C3" i="3"/>
  <c r="C25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6" i="2"/>
  <c r="C5" i="2"/>
  <c r="C7" i="2" s="1"/>
  <c r="C4" i="2"/>
  <c r="N21" i="1"/>
  <c r="N19" i="1"/>
  <c r="N20" i="1"/>
  <c r="N17" i="1"/>
  <c r="N18" i="1"/>
  <c r="N16" i="1"/>
  <c r="N12" i="1"/>
  <c r="N13" i="1"/>
  <c r="N14" i="1"/>
  <c r="N15" i="1"/>
  <c r="N11" i="1"/>
  <c r="N10" i="1"/>
  <c r="N6" i="1"/>
  <c r="N5" i="1"/>
  <c r="N4" i="1"/>
  <c r="C41" i="5" l="1"/>
  <c r="C42" i="5" s="1"/>
  <c r="D40" i="5" s="1"/>
  <c r="D41" i="5" s="1"/>
  <c r="D37" i="5"/>
  <c r="E9" i="4"/>
  <c r="E13" i="4" s="1"/>
  <c r="D9" i="4"/>
  <c r="D13" i="4" s="1"/>
  <c r="C9" i="4"/>
  <c r="C13" i="4" s="1"/>
  <c r="D42" i="5" l="1"/>
  <c r="E40" i="5" s="1"/>
  <c r="D16" i="4"/>
  <c r="D20" i="4" s="1"/>
  <c r="E16" i="4" s="1"/>
  <c r="E20" i="4" s="1"/>
  <c r="E41" i="5" l="1"/>
  <c r="E42" i="5" s="1"/>
  <c r="E18" i="3"/>
  <c r="D18" i="3"/>
  <c r="C18" i="3"/>
  <c r="E5" i="3"/>
  <c r="D5" i="3"/>
  <c r="C5" i="3"/>
  <c r="D20" i="3" l="1"/>
  <c r="C20" i="3"/>
  <c r="E20" i="3"/>
  <c r="E22" i="2"/>
  <c r="D22" i="2"/>
  <c r="E7" i="2"/>
  <c r="D7" i="2"/>
  <c r="D24" i="2" s="1"/>
  <c r="E24" i="2" l="1"/>
  <c r="N25" i="1" l="1"/>
  <c r="C22" i="1" l="1"/>
  <c r="D22" i="1"/>
  <c r="E22" i="1"/>
  <c r="F22" i="1"/>
  <c r="G22" i="1"/>
  <c r="H22" i="1"/>
  <c r="I22" i="1"/>
  <c r="J22" i="1"/>
  <c r="K22" i="1"/>
  <c r="L22" i="1"/>
  <c r="M22" i="1"/>
  <c r="N22" i="1"/>
  <c r="B22" i="1"/>
  <c r="E7" i="1"/>
  <c r="F7" i="1"/>
  <c r="F24" i="1" s="1"/>
  <c r="G7" i="1"/>
  <c r="G24" i="1" s="1"/>
  <c r="H7" i="1"/>
  <c r="I7" i="1"/>
  <c r="J7" i="1"/>
  <c r="K7" i="1"/>
  <c r="K24" i="1" s="1"/>
  <c r="L7" i="1"/>
  <c r="L24" i="1" s="1"/>
  <c r="M7" i="1"/>
  <c r="C7" i="1"/>
  <c r="C24" i="1" s="1"/>
  <c r="D7" i="1"/>
  <c r="D24" i="1" s="1"/>
  <c r="B7" i="1"/>
  <c r="B24" i="1" l="1"/>
  <c r="B26" i="1" s="1"/>
  <c r="C25" i="1" s="1"/>
  <c r="C26" i="1" s="1"/>
  <c r="D25" i="1" s="1"/>
  <c r="D26" i="1" s="1"/>
  <c r="E25" i="1" s="1"/>
  <c r="N7" i="1"/>
  <c r="N24" i="1" s="1"/>
  <c r="J24" i="1"/>
  <c r="M24" i="1"/>
  <c r="I24" i="1"/>
  <c r="E24" i="1"/>
  <c r="H24" i="1"/>
  <c r="N26" i="1" l="1"/>
  <c r="C24" i="2"/>
  <c r="C26" i="2" s="1"/>
  <c r="D25" i="2" s="1"/>
  <c r="D26" i="2" s="1"/>
  <c r="E25" i="2" s="1"/>
  <c r="E26" i="2" s="1"/>
  <c r="E26" i="1"/>
  <c r="F25" i="1" s="1"/>
  <c r="F26" i="1" s="1"/>
  <c r="G25" i="1" s="1"/>
  <c r="G26" i="1" s="1"/>
  <c r="H25" i="1" s="1"/>
  <c r="H26" i="1" s="1"/>
  <c r="I25" i="1" s="1"/>
  <c r="I26" i="1" s="1"/>
  <c r="J25" i="1" s="1"/>
  <c r="J26" i="1" s="1"/>
  <c r="K25" i="1" s="1"/>
  <c r="K26" i="1" s="1"/>
  <c r="L25" i="1" s="1"/>
  <c r="L26" i="1" s="1"/>
  <c r="M25" i="1" s="1"/>
  <c r="M26" i="1" s="1"/>
</calcChain>
</file>

<file path=xl/sharedStrings.xml><?xml version="1.0" encoding="utf-8"?>
<sst xmlns="http://schemas.openxmlformats.org/spreadsheetml/2006/main" count="147" uniqueCount="103">
  <si>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</si>
  <si>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</si>
  <si>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</si>
  <si>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</si>
  <si>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</si>
  <si>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</si>
  <si>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</si>
  <si>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</si>
  <si>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</si>
  <si>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</si>
  <si>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</si>
  <si>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</si>
  <si>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</si>
  <si>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Receipts</t>
  </si>
  <si>
    <t>Cash</t>
  </si>
  <si>
    <t>Owner's Capital</t>
  </si>
  <si>
    <t>Bank Loan</t>
  </si>
  <si>
    <t>Total Receipts</t>
  </si>
  <si>
    <t>Payments</t>
  </si>
  <si>
    <t>Cash Purchases</t>
  </si>
  <si>
    <t>Rent &amp; Rates</t>
  </si>
  <si>
    <t>Light / Heat / Power</t>
  </si>
  <si>
    <t>Repairs</t>
  </si>
  <si>
    <t>Loan Repayments</t>
  </si>
  <si>
    <t>Loan Interest</t>
  </si>
  <si>
    <t>Insurance</t>
  </si>
  <si>
    <t>Wages &amp; Salaries</t>
  </si>
  <si>
    <t>Legal &amp; Prof. Fees</t>
  </si>
  <si>
    <t>Stationery &amp; Telephone</t>
  </si>
  <si>
    <t>Advertising</t>
  </si>
  <si>
    <t>Capital Expenditure</t>
  </si>
  <si>
    <t>Total Payments</t>
  </si>
  <si>
    <t>Net Cash Flow</t>
  </si>
  <si>
    <t>Opening Bank Balance</t>
  </si>
  <si>
    <t>Closing Balance</t>
  </si>
  <si>
    <t>Shown as "Sales" in P&amp;L</t>
  </si>
  <si>
    <t>Total Reciepts</t>
  </si>
  <si>
    <t>Open Bank Balance</t>
  </si>
  <si>
    <t>Closing Bank Balance</t>
  </si>
  <si>
    <t>Sales</t>
  </si>
  <si>
    <t>Shown as "Cash" receipts on previous pages</t>
  </si>
  <si>
    <t>Less Cost of Sales</t>
  </si>
  <si>
    <t>Shown as "Cash Purchases" on previous pages (20% of Sales).</t>
  </si>
  <si>
    <t>Gross Profit</t>
  </si>
  <si>
    <t>Expenses</t>
  </si>
  <si>
    <t>Repairs &amp; Maintenance</t>
  </si>
  <si>
    <t>Legal &amp; Professional Fees</t>
  </si>
  <si>
    <t>Advertising &amp; Promotion</t>
  </si>
  <si>
    <t>Depreciation</t>
  </si>
  <si>
    <t>Total Expenses</t>
  </si>
  <si>
    <t>Net Profit</t>
  </si>
  <si>
    <t>These figures go into the Balance Sheet as "Retained Earnings"</t>
  </si>
  <si>
    <t>Fixed Assets</t>
  </si>
  <si>
    <t>Fixtures, Fittings &amp; Equip (NBV)</t>
  </si>
  <si>
    <t>Current Assets</t>
  </si>
  <si>
    <t>Closing Bank Balance from Cash Flows</t>
  </si>
  <si>
    <t>Total Net Assets</t>
  </si>
  <si>
    <t>LESS Long Term Borrowings</t>
  </si>
  <si>
    <t>AKA Long Term Liabilities</t>
  </si>
  <si>
    <t>Financed By</t>
  </si>
  <si>
    <t>Opening Owner's Capital</t>
  </si>
  <si>
    <t xml:space="preserve">Retained Earnings </t>
  </si>
  <si>
    <t>Net Profit from P&amp;L</t>
  </si>
  <si>
    <t>Cost of Sales</t>
  </si>
  <si>
    <t>Based on industry average of 20% of sales.  Due to the perishable nature of stock, most purchases will be made daily.  Terms are cash on delivery.</t>
  </si>
  <si>
    <t>Part-time Chef</t>
  </si>
  <si>
    <t>5 hours X 6 days = 30 hours; €592 pw X 52 weeks = €30,784</t>
  </si>
  <si>
    <t>Full-time Waitress</t>
  </si>
  <si>
    <t>Manager's Wages</t>
  </si>
  <si>
    <t>€828 pw X 52 weeks = €43,056</t>
  </si>
  <si>
    <t>Rent is €25 per square foot per annum.  At 1,200 sq. feet, annual total is €30,000, fixed for five years.</t>
  </si>
  <si>
    <t>Heat, Light &amp; Power</t>
  </si>
  <si>
    <t>Estimate from the ESB based on size of premises and the nature of the business.</t>
  </si>
  <si>
    <t>Repair and maintenance costs of €2,000 are assumed.</t>
  </si>
  <si>
    <t xml:space="preserve">Local bank offered a loan based on the following terms:  Repayable over 5 years at 10% per annum (fixed).  Repayment of principal is €20,000 / 5 years which is €4,000 per annum.  Interest is €20,000 x 10%, which is €2,000 per annum. </t>
  </si>
  <si>
    <t>Local insurance broker made this estimate.  It includes public liability insurance.</t>
  </si>
  <si>
    <t xml:space="preserve">Depreciation </t>
  </si>
  <si>
    <t>Ovens x 2 (second hand)</t>
  </si>
  <si>
    <t>Dishwashers (new)</t>
  </si>
  <si>
    <t>Cash registers (second hand)</t>
  </si>
  <si>
    <t>Fixtures (new)</t>
  </si>
  <si>
    <t>Fridge (new)</t>
  </si>
  <si>
    <t>Other (second hand)</t>
  </si>
  <si>
    <t>Depreciation charged at 10%</t>
  </si>
  <si>
    <t>Depreciation (at 10%)</t>
  </si>
  <si>
    <t>Net Book Value</t>
  </si>
  <si>
    <t>Inflation</t>
  </si>
  <si>
    <t>Notes to the Financial Projections</t>
  </si>
  <si>
    <t xml:space="preserve"> </t>
  </si>
  <si>
    <t>Notes</t>
  </si>
  <si>
    <t>All costs are assumed to inflate at 5% per annum, unless otherwise indicated.</t>
  </si>
  <si>
    <t>Employer's PRSI @8.8% first €395/week 11.05% on the balance.</t>
  </si>
  <si>
    <t>8 hours X 6 days = 48 hours; €633 pw X 52 weeks = €32,916</t>
  </si>
  <si>
    <t>Estimate for Holiday pay cocver @ 3.5% will be charged on top of these pay rates.</t>
  </si>
  <si>
    <t>USC .5% first €12,000 2% next €8,500 4.5% next €50,000 (PRSI Varies @4%)</t>
  </si>
  <si>
    <t>Projected Profit &amp; Loss Account for years ending 31 December 2021,22,23</t>
  </si>
  <si>
    <t>Projected Balance Sheet for years ending 31 December 2021,22,23</t>
  </si>
  <si>
    <t>Monthly Cash Flow Forcast For 2021</t>
  </si>
  <si>
    <t xml:space="preserve">Projected Annual Cash Flow for years ending 31 December 2021 /22 /23 </t>
  </si>
  <si>
    <t xml:space="preserve">  </t>
  </si>
  <si>
    <t>Year 1</t>
  </si>
  <si>
    <t>Year 2</t>
  </si>
  <si>
    <t>Year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</si>
</sst>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(* #,##0.00_);_(* \(#,##0.00\);_(* &quot;-&quot;??_);_(@_)"/>
    <numFmt numFmtId="165" formatCode="_-[$€-83C]* #,##0_-;\-[$€-83C]* #,##0_-;_-[$€-83C]* &quot;-&quot;_-;_-@_-"/>
    <numFmt numFmtId="166" formatCode="_-[$€-1809]* #,##0_-;\-[$€-1809]* #,##0_-;_-[$€-1809]* &quot;-&quot;_-;_-@_-"/>
    <numFmt numFmtId="167" formatCode="_([$€-2]\ * #,##0_);_([$€-2]\ * \(#,##0\);_([$€-2]\ * &quot;-&quot;??_);_(@_)"/>
    <numFmt numFmtId="168" formatCode="_-&quot;€&quot;* #,##0_-;\-&quot;€&quot;* #,##0_-;_-&quot;€&quot;* &quot;-&quot;??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20"/>
      <color rgb="FFFF0000"/>
      <name val="Arial"/>
      <family val="2"/>
    </font>
    <font>
      <sz val="11"/>
      <color rgb="FFFF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rgb="FFFF0000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2"/>
      <color theme="1"/>
      <name val="Arial"/>
      <family val="2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79">
    <xf numFmtId="0" fontId="0" fillId="0" borderId="0" xfId="0"/>
    <xf numFmtId="0" fontId="0" fillId="2" borderId="1" xfId="0" applyFill="1" applyBorder="1"/>
    <xf numFmtId="0" fontId="0" fillId="3" borderId="1" xfId="0" applyFill="1" applyBorder="1" applyAlignment="1">
      <alignment wrapText="1"/>
    </xf>
    <xf numFmtId="0" fontId="0" fillId="0" borderId="0" xfId="0" applyAlignment="1">
      <alignment wrapText="1"/>
    </xf>
    <xf numFmtId="165" fontId="1" fillId="5" borderId="1" xfId="0" applyNumberFormat="1" applyFont="1" applyFill="1" applyBorder="1"/>
    <xf numFmtId="165" fontId="1" fillId="2" borderId="1" xfId="0" applyNumberFormat="1" applyFont="1" applyFill="1" applyBorder="1"/>
    <xf numFmtId="165" fontId="1" fillId="6" borderId="1" xfId="0" applyNumberFormat="1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165" fontId="5" fillId="4" borderId="1" xfId="0" applyNumberFormat="1" applyFont="1" applyFill="1" applyBorder="1"/>
    <xf numFmtId="0" fontId="6" fillId="4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0" fillId="3" borderId="1" xfId="0" applyFill="1" applyBorder="1"/>
    <xf numFmtId="0" fontId="6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center" vertical="center"/>
    </xf>
    <xf numFmtId="166" fontId="1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/>
    <xf numFmtId="0" fontId="0" fillId="5" borderId="1" xfId="0" applyFill="1" applyBorder="1"/>
    <xf numFmtId="0" fontId="6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166" fontId="5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/>
    <xf numFmtId="0" fontId="4" fillId="5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166" fontId="1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4" fillId="3" borderId="1" xfId="0" applyFont="1" applyFill="1" applyBorder="1"/>
    <xf numFmtId="0" fontId="4" fillId="2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1" fillId="5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/>
    </xf>
    <xf numFmtId="166" fontId="1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/>
    <xf numFmtId="0" fontId="10" fillId="2" borderId="1" xfId="0" applyFont="1" applyFill="1" applyBorder="1"/>
    <xf numFmtId="0" fontId="11" fillId="2" borderId="1" xfId="0" applyFont="1" applyFill="1" applyBorder="1" applyAlignment="1">
      <alignment wrapText="1"/>
    </xf>
    <xf numFmtId="0" fontId="10" fillId="5" borderId="1" xfId="0" applyFont="1" applyFill="1" applyBorder="1"/>
    <xf numFmtId="0" fontId="11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wrapText="1"/>
    </xf>
    <xf numFmtId="167" fontId="10" fillId="5" borderId="1" xfId="1" applyNumberFormat="1" applyFont="1" applyFill="1" applyBorder="1"/>
    <xf numFmtId="167" fontId="10" fillId="5" borderId="1" xfId="0" applyNumberFormat="1" applyFont="1" applyFill="1" applyBorder="1"/>
    <xf numFmtId="0" fontId="13" fillId="5" borderId="1" xfId="0" applyFont="1" applyFill="1" applyBorder="1"/>
    <xf numFmtId="0" fontId="14" fillId="5" borderId="1" xfId="0" applyFont="1" applyFill="1" applyBorder="1"/>
    <xf numFmtId="1" fontId="0" fillId="0" borderId="0" xfId="0" applyNumberFormat="1"/>
    <xf numFmtId="0" fontId="12" fillId="4" borderId="1" xfId="0" applyFont="1" applyFill="1" applyBorder="1"/>
    <xf numFmtId="0" fontId="10" fillId="4" borderId="1" xfId="0" applyFont="1" applyFill="1" applyBorder="1"/>
    <xf numFmtId="165" fontId="0" fillId="0" borderId="0" xfId="0" applyNumberFormat="1"/>
    <xf numFmtId="168" fontId="15" fillId="2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0" fillId="5" borderId="2" xfId="0" applyFont="1" applyFill="1" applyBorder="1" applyAlignment="1">
      <alignment wrapText="1"/>
    </xf>
    <xf numFmtId="0" fontId="10" fillId="5" borderId="3" xfId="0" applyFont="1" applyFill="1" applyBorder="1" applyAlignment="1">
      <alignment wrapText="1"/>
    </xf>
    <xf numFmtId="0" fontId="10" fillId="5" borderId="4" xfId="0" applyFont="1" applyFill="1" applyBorder="1" applyAlignment="1">
      <alignment wrapText="1"/>
    </xf>
    <xf numFmtId="0" fontId="10" fillId="5" borderId="2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horizontal="left" wrapText="1"/>
    </xf>
    <xf numFmtId="0" fontId="10" fillId="5" borderId="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</cellXfs>
  <cellStyles count="2">
    <cellStyle name="Comma" xfId="1" builtinId="3"/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zoomScale="90" zoomScaleNormal="90" workbookViewId="0">
      <selection activeCell="C6" sqref="C6"/>
    </sheetView>
  </sheetViews>
  <sheetFormatPr defaultRowHeight="14.4" x14ac:dyDescent="0.3"/>
  <cols>
    <col min="1" max="1" width="29.5546875" style="3" bestFit="1" customWidth="1"/>
    <col min="2" max="13" width="11" bestFit="1" customWidth="1"/>
    <col min="14" max="14" width="12.33203125" bestFit="1" customWidth="1"/>
    <col min="15" max="15" width="10.5546875" bestFit="1" customWidth="1"/>
  </cols>
  <sheetData>
    <row r="1" spans="1:15" ht="24.6" x14ac:dyDescent="0.4">
      <c r="A1" s="66" t="s">
        <v>97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5" ht="17.399999999999999" x14ac:dyDescent="0.3">
      <c r="A2" s="2"/>
      <c r="B2" s="13" t="s">
        <v>0</v>
      </c>
      <c r="C2" s="13" t="s">
        <v>1</v>
      </c>
      <c r="D2" s="13" t="s">
        <v>2</v>
      </c>
      <c r="E2" s="13" t="s">
        <v>3</v>
      </c>
      <c r="F2" s="13" t="s">
        <v>4</v>
      </c>
      <c r="G2" s="13" t="s">
        <v>5</v>
      </c>
      <c r="H2" s="13" t="s">
        <v>6</v>
      </c>
      <c r="I2" s="13" t="s">
        <v>7</v>
      </c>
      <c r="J2" s="13" t="s">
        <v>8</v>
      </c>
      <c r="K2" s="13" t="s">
        <v>9</v>
      </c>
      <c r="L2" s="13" t="s">
        <v>10</v>
      </c>
      <c r="M2" s="13" t="s">
        <v>11</v>
      </c>
      <c r="N2" s="13" t="s">
        <v>12</v>
      </c>
    </row>
    <row r="3" spans="1:15" ht="17.399999999999999" x14ac:dyDescent="0.3">
      <c r="A3" s="7" t="s">
        <v>13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17.399999999999999" x14ac:dyDescent="0.3">
      <c r="A4" s="8" t="s">
        <v>14</v>
      </c>
      <c r="B4" s="4">
        <v>17056</v>
      </c>
      <c r="C4" s="4">
        <v>17056</v>
      </c>
      <c r="D4" s="4">
        <v>17056</v>
      </c>
      <c r="E4" s="4">
        <v>17056</v>
      </c>
      <c r="F4" s="4">
        <v>17056</v>
      </c>
      <c r="G4" s="4">
        <v>17056</v>
      </c>
      <c r="H4" s="4">
        <v>17056</v>
      </c>
      <c r="I4" s="4">
        <v>17056</v>
      </c>
      <c r="J4" s="4">
        <v>17056</v>
      </c>
      <c r="K4" s="4">
        <v>17056</v>
      </c>
      <c r="L4" s="4">
        <v>17056</v>
      </c>
      <c r="M4" s="4">
        <v>17056</v>
      </c>
      <c r="N4" s="4">
        <f>SUM(B4:M4)</f>
        <v>204672</v>
      </c>
      <c r="O4" s="63"/>
    </row>
    <row r="5" spans="1:15" ht="17.399999999999999" x14ac:dyDescent="0.3">
      <c r="A5" s="8" t="s">
        <v>15</v>
      </c>
      <c r="B5" s="4">
        <v>10000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>
        <f t="shared" ref="N5:N6" si="0">SUM(B5:M5)</f>
        <v>10000</v>
      </c>
    </row>
    <row r="6" spans="1:15" ht="17.399999999999999" x14ac:dyDescent="0.3">
      <c r="A6" s="8" t="s">
        <v>16</v>
      </c>
      <c r="B6" s="4">
        <v>20000</v>
      </c>
      <c r="C6" s="4" t="s">
        <v>99</v>
      </c>
      <c r="D6" s="4"/>
      <c r="E6" s="4"/>
      <c r="F6" s="4"/>
      <c r="G6" s="4"/>
      <c r="H6" s="4"/>
      <c r="I6" s="4"/>
      <c r="J6" s="4"/>
      <c r="K6" s="4"/>
      <c r="L6" s="4"/>
      <c r="M6" s="4"/>
      <c r="N6" s="4">
        <f t="shared" si="0"/>
        <v>20000</v>
      </c>
    </row>
    <row r="7" spans="1:15" ht="17.399999999999999" x14ac:dyDescent="0.3">
      <c r="A7" s="12" t="s">
        <v>17</v>
      </c>
      <c r="B7" s="11">
        <f>SUM(B4:B6)</f>
        <v>47056</v>
      </c>
      <c r="C7" s="11">
        <f t="shared" ref="C7:E7" si="1">SUM(C4:C6)</f>
        <v>17056</v>
      </c>
      <c r="D7" s="11">
        <f t="shared" si="1"/>
        <v>17056</v>
      </c>
      <c r="E7" s="11">
        <f t="shared" si="1"/>
        <v>17056</v>
      </c>
      <c r="F7" s="11">
        <f t="shared" ref="F7" si="2">SUM(F4:F6)</f>
        <v>17056</v>
      </c>
      <c r="G7" s="11">
        <f t="shared" ref="G7:H7" si="3">SUM(G4:G6)</f>
        <v>17056</v>
      </c>
      <c r="H7" s="11">
        <f t="shared" si="3"/>
        <v>17056</v>
      </c>
      <c r="I7" s="11">
        <f t="shared" ref="I7" si="4">SUM(I4:I6)</f>
        <v>17056</v>
      </c>
      <c r="J7" s="11">
        <f t="shared" ref="J7:K7" si="5">SUM(J4:J6)</f>
        <v>17056</v>
      </c>
      <c r="K7" s="11">
        <f t="shared" si="5"/>
        <v>17056</v>
      </c>
      <c r="L7" s="11">
        <f t="shared" ref="L7" si="6">SUM(L4:L6)</f>
        <v>17056</v>
      </c>
      <c r="M7" s="11">
        <f t="shared" ref="M7" si="7">SUM(M4:M6)</f>
        <v>17056</v>
      </c>
      <c r="N7" s="11">
        <f>SUM(B7:M7)</f>
        <v>234672</v>
      </c>
    </row>
    <row r="8" spans="1:15" ht="17.399999999999999" x14ac:dyDescent="0.3">
      <c r="A8" s="9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</row>
    <row r="9" spans="1:15" ht="17.399999999999999" x14ac:dyDescent="0.3">
      <c r="A9" s="7" t="s">
        <v>18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 ht="17.399999999999999" x14ac:dyDescent="0.3">
      <c r="A10" s="8" t="s">
        <v>19</v>
      </c>
      <c r="B10" s="4">
        <v>3411</v>
      </c>
      <c r="C10" s="4">
        <v>3411</v>
      </c>
      <c r="D10" s="4">
        <v>3411</v>
      </c>
      <c r="E10" s="4">
        <v>3411</v>
      </c>
      <c r="F10" s="4">
        <v>3411</v>
      </c>
      <c r="G10" s="4">
        <v>3411</v>
      </c>
      <c r="H10" s="4">
        <v>3411</v>
      </c>
      <c r="I10" s="4">
        <v>3411</v>
      </c>
      <c r="J10" s="4">
        <v>3411</v>
      </c>
      <c r="K10" s="4">
        <v>3411</v>
      </c>
      <c r="L10" s="4">
        <v>3411</v>
      </c>
      <c r="M10" s="4">
        <v>3411</v>
      </c>
      <c r="N10" s="4">
        <f>SUM(B10:M10)</f>
        <v>40932</v>
      </c>
    </row>
    <row r="11" spans="1:15" ht="17.399999999999999" x14ac:dyDescent="0.3">
      <c r="A11" s="8" t="s">
        <v>20</v>
      </c>
      <c r="B11" s="4">
        <v>2000</v>
      </c>
      <c r="C11" s="4">
        <v>2000</v>
      </c>
      <c r="D11" s="4">
        <v>2000</v>
      </c>
      <c r="E11" s="4">
        <v>2000</v>
      </c>
      <c r="F11" s="4">
        <v>2000</v>
      </c>
      <c r="G11" s="4">
        <v>2000</v>
      </c>
      <c r="H11" s="4">
        <v>2000</v>
      </c>
      <c r="I11" s="4">
        <v>2000</v>
      </c>
      <c r="J11" s="4">
        <v>2000</v>
      </c>
      <c r="K11" s="4">
        <v>2000</v>
      </c>
      <c r="L11" s="4">
        <v>2000</v>
      </c>
      <c r="M11" s="4">
        <v>2000</v>
      </c>
      <c r="N11" s="4">
        <f>SUM(B11:M11)</f>
        <v>24000</v>
      </c>
    </row>
    <row r="12" spans="1:15" ht="17.399999999999999" x14ac:dyDescent="0.3">
      <c r="A12" s="8" t="s">
        <v>21</v>
      </c>
      <c r="B12" s="4">
        <v>450</v>
      </c>
      <c r="C12" s="4">
        <v>450</v>
      </c>
      <c r="D12" s="4">
        <v>450</v>
      </c>
      <c r="E12" s="4">
        <v>450</v>
      </c>
      <c r="F12" s="4">
        <v>450</v>
      </c>
      <c r="G12" s="4">
        <v>450</v>
      </c>
      <c r="H12" s="4">
        <v>450</v>
      </c>
      <c r="I12" s="4">
        <v>450</v>
      </c>
      <c r="J12" s="4">
        <v>450</v>
      </c>
      <c r="K12" s="4">
        <v>450</v>
      </c>
      <c r="L12" s="4">
        <v>450</v>
      </c>
      <c r="M12" s="4">
        <v>450</v>
      </c>
      <c r="N12" s="4">
        <f t="shared" ref="N12:N15" si="8">SUM(B12:M12)</f>
        <v>5400</v>
      </c>
    </row>
    <row r="13" spans="1:15" ht="17.399999999999999" x14ac:dyDescent="0.3">
      <c r="A13" s="8" t="s">
        <v>22</v>
      </c>
      <c r="B13" s="4"/>
      <c r="C13" s="4"/>
      <c r="D13" s="4">
        <v>500</v>
      </c>
      <c r="E13" s="4"/>
      <c r="F13" s="4"/>
      <c r="G13" s="4">
        <v>500</v>
      </c>
      <c r="H13" s="4"/>
      <c r="I13" s="4"/>
      <c r="J13" s="4">
        <v>500</v>
      </c>
      <c r="K13" s="4"/>
      <c r="L13" s="4"/>
      <c r="M13" s="4">
        <v>500</v>
      </c>
      <c r="N13" s="4">
        <f t="shared" si="8"/>
        <v>2000</v>
      </c>
    </row>
    <row r="14" spans="1:15" ht="17.399999999999999" x14ac:dyDescent="0.3">
      <c r="A14" s="8" t="s">
        <v>23</v>
      </c>
      <c r="B14" s="4"/>
      <c r="C14" s="4"/>
      <c r="D14" s="4"/>
      <c r="E14" s="4"/>
      <c r="F14" s="4"/>
      <c r="G14" s="4">
        <v>2000</v>
      </c>
      <c r="H14" s="4"/>
      <c r="I14" s="4"/>
      <c r="J14" s="4"/>
      <c r="K14" s="4"/>
      <c r="L14" s="4"/>
      <c r="M14" s="4">
        <v>2000</v>
      </c>
      <c r="N14" s="4">
        <f t="shared" si="8"/>
        <v>4000</v>
      </c>
    </row>
    <row r="15" spans="1:15" ht="17.399999999999999" x14ac:dyDescent="0.3">
      <c r="A15" s="8" t="s">
        <v>24</v>
      </c>
      <c r="B15" s="4"/>
      <c r="C15" s="4"/>
      <c r="D15" s="4">
        <v>500</v>
      </c>
      <c r="E15" s="4"/>
      <c r="F15" s="4"/>
      <c r="G15" s="4">
        <v>500</v>
      </c>
      <c r="H15" s="4"/>
      <c r="I15" s="4"/>
      <c r="J15" s="4">
        <v>500</v>
      </c>
      <c r="K15" s="4"/>
      <c r="L15" s="4"/>
      <c r="M15" s="4">
        <v>500</v>
      </c>
      <c r="N15" s="4">
        <f t="shared" si="8"/>
        <v>2000</v>
      </c>
    </row>
    <row r="16" spans="1:15" ht="17.399999999999999" x14ac:dyDescent="0.3">
      <c r="A16" s="8" t="s">
        <v>25</v>
      </c>
      <c r="B16" s="4">
        <v>2000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>
        <f t="shared" ref="N16:N21" si="9">SUM(B16:M16)</f>
        <v>2000</v>
      </c>
    </row>
    <row r="17" spans="1:14" ht="17.399999999999999" x14ac:dyDescent="0.3">
      <c r="A17" s="8" t="s">
        <v>26</v>
      </c>
      <c r="B17" s="4">
        <v>10110</v>
      </c>
      <c r="C17" s="4">
        <v>10110</v>
      </c>
      <c r="D17" s="4">
        <v>10110</v>
      </c>
      <c r="E17" s="4">
        <v>10110</v>
      </c>
      <c r="F17" s="4">
        <v>10110</v>
      </c>
      <c r="G17" s="4">
        <v>10110</v>
      </c>
      <c r="H17" s="4">
        <v>10110</v>
      </c>
      <c r="I17" s="4">
        <v>10110</v>
      </c>
      <c r="J17" s="4">
        <v>10110</v>
      </c>
      <c r="K17" s="4">
        <v>10110</v>
      </c>
      <c r="L17" s="4">
        <v>10110</v>
      </c>
      <c r="M17" s="4">
        <v>10110</v>
      </c>
      <c r="N17" s="4">
        <f t="shared" si="9"/>
        <v>121320</v>
      </c>
    </row>
    <row r="18" spans="1:14" ht="17.399999999999999" x14ac:dyDescent="0.3">
      <c r="A18" s="8" t="s">
        <v>27</v>
      </c>
      <c r="B18" s="4"/>
      <c r="C18" s="4">
        <v>1000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>
        <f t="shared" si="9"/>
        <v>1000</v>
      </c>
    </row>
    <row r="19" spans="1:14" ht="17.399999999999999" x14ac:dyDescent="0.3">
      <c r="A19" s="8" t="s">
        <v>28</v>
      </c>
      <c r="B19" s="4"/>
      <c r="C19" s="4">
        <v>400</v>
      </c>
      <c r="D19" s="4"/>
      <c r="E19" s="4">
        <v>400</v>
      </c>
      <c r="F19" s="4"/>
      <c r="G19" s="4">
        <v>400</v>
      </c>
      <c r="H19" s="4"/>
      <c r="I19" s="4">
        <v>400</v>
      </c>
      <c r="J19" s="4"/>
      <c r="K19" s="4">
        <v>400</v>
      </c>
      <c r="L19" s="4"/>
      <c r="M19" s="4">
        <v>400</v>
      </c>
      <c r="N19" s="4">
        <f t="shared" si="9"/>
        <v>2400</v>
      </c>
    </row>
    <row r="20" spans="1:14" ht="17.399999999999999" x14ac:dyDescent="0.3">
      <c r="A20" s="8" t="s">
        <v>29</v>
      </c>
      <c r="B20" s="4"/>
      <c r="C20" s="4">
        <v>1200</v>
      </c>
      <c r="D20" s="4">
        <v>700</v>
      </c>
      <c r="E20" s="4">
        <v>400</v>
      </c>
      <c r="F20" s="4">
        <v>200</v>
      </c>
      <c r="G20" s="4">
        <v>200</v>
      </c>
      <c r="H20" s="4">
        <v>100</v>
      </c>
      <c r="I20" s="4">
        <v>100</v>
      </c>
      <c r="J20" s="4">
        <v>100</v>
      </c>
      <c r="K20" s="4"/>
      <c r="L20" s="4">
        <v>100</v>
      </c>
      <c r="M20" s="4">
        <v>100</v>
      </c>
      <c r="N20" s="4">
        <f t="shared" si="9"/>
        <v>3200</v>
      </c>
    </row>
    <row r="21" spans="1:14" ht="17.399999999999999" x14ac:dyDescent="0.3">
      <c r="A21" s="8" t="s">
        <v>30</v>
      </c>
      <c r="B21" s="4">
        <v>15600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f t="shared" si="9"/>
        <v>15600</v>
      </c>
    </row>
    <row r="22" spans="1:14" ht="21.75" customHeight="1" x14ac:dyDescent="0.3">
      <c r="A22" s="12" t="s">
        <v>31</v>
      </c>
      <c r="B22" s="11">
        <f>SUM(B10:B21)</f>
        <v>33571</v>
      </c>
      <c r="C22" s="11">
        <f t="shared" ref="C22:N22" si="10">SUM(C10:C21)</f>
        <v>18571</v>
      </c>
      <c r="D22" s="11">
        <f t="shared" si="10"/>
        <v>17671</v>
      </c>
      <c r="E22" s="11">
        <f t="shared" si="10"/>
        <v>16771</v>
      </c>
      <c r="F22" s="11">
        <f t="shared" si="10"/>
        <v>16171</v>
      </c>
      <c r="G22" s="11">
        <f t="shared" si="10"/>
        <v>19571</v>
      </c>
      <c r="H22" s="11">
        <f t="shared" si="10"/>
        <v>16071</v>
      </c>
      <c r="I22" s="11">
        <f t="shared" si="10"/>
        <v>16471</v>
      </c>
      <c r="J22" s="11">
        <f t="shared" si="10"/>
        <v>17071</v>
      </c>
      <c r="K22" s="11">
        <f t="shared" si="10"/>
        <v>16371</v>
      </c>
      <c r="L22" s="11">
        <f t="shared" si="10"/>
        <v>16071</v>
      </c>
      <c r="M22" s="11">
        <f t="shared" si="10"/>
        <v>19471</v>
      </c>
      <c r="N22" s="11">
        <f t="shared" si="10"/>
        <v>223852</v>
      </c>
    </row>
    <row r="23" spans="1:14" ht="17.399999999999999" x14ac:dyDescent="0.3">
      <c r="A23" s="9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ht="17.399999999999999" x14ac:dyDescent="0.3">
      <c r="A24" s="10" t="s">
        <v>32</v>
      </c>
      <c r="B24" s="6">
        <f>B7-B22</f>
        <v>13485</v>
      </c>
      <c r="C24" s="6">
        <f t="shared" ref="C24:N24" si="11">C7-C22</f>
        <v>-1515</v>
      </c>
      <c r="D24" s="6">
        <f t="shared" si="11"/>
        <v>-615</v>
      </c>
      <c r="E24" s="6">
        <f t="shared" si="11"/>
        <v>285</v>
      </c>
      <c r="F24" s="6">
        <f t="shared" si="11"/>
        <v>885</v>
      </c>
      <c r="G24" s="6">
        <f t="shared" si="11"/>
        <v>-2515</v>
      </c>
      <c r="H24" s="6">
        <f t="shared" si="11"/>
        <v>985</v>
      </c>
      <c r="I24" s="6">
        <f t="shared" si="11"/>
        <v>585</v>
      </c>
      <c r="J24" s="6">
        <f t="shared" si="11"/>
        <v>-15</v>
      </c>
      <c r="K24" s="6">
        <f t="shared" si="11"/>
        <v>685</v>
      </c>
      <c r="L24" s="6">
        <f t="shared" si="11"/>
        <v>985</v>
      </c>
      <c r="M24" s="6">
        <f t="shared" si="11"/>
        <v>-2415</v>
      </c>
      <c r="N24" s="6">
        <f t="shared" si="11"/>
        <v>10820</v>
      </c>
    </row>
    <row r="25" spans="1:14" ht="17.399999999999999" x14ac:dyDescent="0.3">
      <c r="A25" s="8" t="s">
        <v>33</v>
      </c>
      <c r="B25" s="4">
        <v>0</v>
      </c>
      <c r="C25" s="4">
        <f>B26</f>
        <v>13485</v>
      </c>
      <c r="D25" s="4">
        <f t="shared" ref="D25:M25" si="12">C26</f>
        <v>11970</v>
      </c>
      <c r="E25" s="4">
        <f t="shared" si="12"/>
        <v>11355</v>
      </c>
      <c r="F25" s="4">
        <f t="shared" si="12"/>
        <v>11640</v>
      </c>
      <c r="G25" s="4">
        <f t="shared" si="12"/>
        <v>12525</v>
      </c>
      <c r="H25" s="4">
        <f t="shared" si="12"/>
        <v>10010</v>
      </c>
      <c r="I25" s="4">
        <f t="shared" si="12"/>
        <v>10995</v>
      </c>
      <c r="J25" s="4">
        <f t="shared" si="12"/>
        <v>11580</v>
      </c>
      <c r="K25" s="4">
        <f t="shared" si="12"/>
        <v>11565</v>
      </c>
      <c r="L25" s="4">
        <f t="shared" si="12"/>
        <v>12250</v>
      </c>
      <c r="M25" s="4">
        <f t="shared" si="12"/>
        <v>13235</v>
      </c>
      <c r="N25" s="4">
        <f>B25</f>
        <v>0</v>
      </c>
    </row>
    <row r="26" spans="1:14" ht="23.25" customHeight="1" x14ac:dyDescent="0.3">
      <c r="A26" s="12" t="s">
        <v>34</v>
      </c>
      <c r="B26" s="11">
        <f>SUM(B24:B25)</f>
        <v>13485</v>
      </c>
      <c r="C26" s="11">
        <f t="shared" ref="C26:N26" si="13">SUM(C24:C25)</f>
        <v>11970</v>
      </c>
      <c r="D26" s="11">
        <f t="shared" si="13"/>
        <v>11355</v>
      </c>
      <c r="E26" s="11">
        <f t="shared" si="13"/>
        <v>11640</v>
      </c>
      <c r="F26" s="11">
        <f t="shared" si="13"/>
        <v>12525</v>
      </c>
      <c r="G26" s="11">
        <f t="shared" si="13"/>
        <v>10010</v>
      </c>
      <c r="H26" s="11">
        <f t="shared" si="13"/>
        <v>10995</v>
      </c>
      <c r="I26" s="11">
        <f t="shared" si="13"/>
        <v>11580</v>
      </c>
      <c r="J26" s="11">
        <f t="shared" si="13"/>
        <v>11565</v>
      </c>
      <c r="K26" s="11">
        <f t="shared" si="13"/>
        <v>12250</v>
      </c>
      <c r="L26" s="11">
        <f t="shared" si="13"/>
        <v>13235</v>
      </c>
      <c r="M26" s="11">
        <f t="shared" si="13"/>
        <v>10820</v>
      </c>
      <c r="N26" s="11">
        <f t="shared" si="13"/>
        <v>10820</v>
      </c>
    </row>
  </sheetData>
  <mergeCells count="1">
    <mergeCell ref="A1:N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6"/>
  <sheetViews>
    <sheetView zoomScale="90" zoomScaleNormal="90" workbookViewId="0">
      <selection activeCell="E30" sqref="E30"/>
    </sheetView>
  </sheetViews>
  <sheetFormatPr defaultRowHeight="14.4" x14ac:dyDescent="0.3"/>
  <cols>
    <col min="1" max="1" width="32" customWidth="1"/>
    <col min="2" max="2" width="9.109375" customWidth="1"/>
    <col min="3" max="5" width="17.109375" customWidth="1"/>
    <col min="6" max="6" width="32" bestFit="1" customWidth="1"/>
  </cols>
  <sheetData>
    <row r="1" spans="1:6" ht="22.8" x14ac:dyDescent="0.4">
      <c r="A1" s="68" t="s">
        <v>98</v>
      </c>
      <c r="B1" s="68"/>
      <c r="C1" s="68"/>
      <c r="D1" s="68"/>
      <c r="E1" s="68"/>
      <c r="F1" s="68"/>
    </row>
    <row r="2" spans="1:6" ht="17.399999999999999" x14ac:dyDescent="0.3">
      <c r="A2" s="2"/>
      <c r="B2" s="14"/>
      <c r="C2" s="15" t="s">
        <v>100</v>
      </c>
      <c r="D2" s="15" t="s">
        <v>101</v>
      </c>
      <c r="E2" s="15" t="s">
        <v>102</v>
      </c>
      <c r="F2" s="14" t="s">
        <v>89</v>
      </c>
    </row>
    <row r="3" spans="1:6" ht="17.399999999999999" x14ac:dyDescent="0.3">
      <c r="A3" s="16" t="s">
        <v>13</v>
      </c>
      <c r="B3" s="1"/>
      <c r="C3" s="17"/>
      <c r="D3" s="17"/>
      <c r="E3" s="17"/>
      <c r="F3" s="1"/>
    </row>
    <row r="4" spans="1:6" ht="17.399999999999999" x14ac:dyDescent="0.3">
      <c r="A4" s="18" t="s">
        <v>14</v>
      </c>
      <c r="B4" s="19"/>
      <c r="C4" s="20">
        <f>'Monthly Cash Flow Projections'!N4</f>
        <v>204672</v>
      </c>
      <c r="D4" s="20">
        <v>215040</v>
      </c>
      <c r="E4" s="20">
        <v>236736</v>
      </c>
      <c r="F4" s="21" t="s">
        <v>35</v>
      </c>
    </row>
    <row r="5" spans="1:6" ht="17.399999999999999" x14ac:dyDescent="0.3">
      <c r="A5" s="18" t="s">
        <v>15</v>
      </c>
      <c r="B5" s="19"/>
      <c r="C5" s="20">
        <f>'Monthly Cash Flow Projections'!B5</f>
        <v>10000</v>
      </c>
      <c r="D5" s="20"/>
      <c r="E5" s="20"/>
      <c r="F5" s="22"/>
    </row>
    <row r="6" spans="1:6" ht="17.399999999999999" x14ac:dyDescent="0.3">
      <c r="A6" s="18" t="s">
        <v>16</v>
      </c>
      <c r="B6" s="19"/>
      <c r="C6" s="20">
        <f>'Monthly Cash Flow Projections'!B6</f>
        <v>20000</v>
      </c>
      <c r="D6" s="20"/>
      <c r="E6" s="20"/>
      <c r="F6" s="22"/>
    </row>
    <row r="7" spans="1:6" ht="17.399999999999999" x14ac:dyDescent="0.3">
      <c r="A7" s="23" t="s">
        <v>36</v>
      </c>
      <c r="B7" s="24"/>
      <c r="C7" s="25">
        <f>SUM(C4:C6)</f>
        <v>234672</v>
      </c>
      <c r="D7" s="25">
        <f t="shared" ref="D7:E7" si="0">SUM(D4:D6)</f>
        <v>215040</v>
      </c>
      <c r="E7" s="25">
        <f t="shared" si="0"/>
        <v>236736</v>
      </c>
      <c r="F7" s="26"/>
    </row>
    <row r="8" spans="1:6" ht="17.399999999999999" x14ac:dyDescent="0.3">
      <c r="A8" s="27"/>
      <c r="B8" s="19"/>
      <c r="C8" s="20"/>
      <c r="D8" s="20"/>
      <c r="E8" s="20"/>
      <c r="F8" s="22"/>
    </row>
    <row r="9" spans="1:6" ht="17.399999999999999" x14ac:dyDescent="0.3">
      <c r="A9" s="16" t="s">
        <v>18</v>
      </c>
      <c r="B9" s="28"/>
      <c r="C9" s="29"/>
      <c r="D9" s="29"/>
      <c r="E9" s="29"/>
      <c r="F9" s="1"/>
    </row>
    <row r="10" spans="1:6" ht="17.399999999999999" x14ac:dyDescent="0.3">
      <c r="A10" s="18" t="s">
        <v>19</v>
      </c>
      <c r="B10" s="30">
        <v>1</v>
      </c>
      <c r="C10" s="20">
        <f>'Monthly Cash Flow Projections'!N10</f>
        <v>40932</v>
      </c>
      <c r="D10" s="20">
        <v>43008</v>
      </c>
      <c r="E10" s="20">
        <v>47347</v>
      </c>
      <c r="F10" s="22"/>
    </row>
    <row r="11" spans="1:6" ht="17.399999999999999" x14ac:dyDescent="0.3">
      <c r="A11" s="18" t="s">
        <v>20</v>
      </c>
      <c r="B11" s="30">
        <v>3</v>
      </c>
      <c r="C11" s="20">
        <f>'Monthly Cash Flow Projections'!N11</f>
        <v>24000</v>
      </c>
      <c r="D11" s="20">
        <v>24000</v>
      </c>
      <c r="E11" s="20">
        <v>24000</v>
      </c>
      <c r="F11" s="22"/>
    </row>
    <row r="12" spans="1:6" ht="17.399999999999999" x14ac:dyDescent="0.3">
      <c r="A12" s="18" t="s">
        <v>21</v>
      </c>
      <c r="B12" s="30">
        <v>4</v>
      </c>
      <c r="C12" s="20">
        <f>'Monthly Cash Flow Projections'!N12</f>
        <v>5400</v>
      </c>
      <c r="D12" s="20">
        <v>5670</v>
      </c>
      <c r="E12" s="20">
        <v>5954</v>
      </c>
      <c r="F12" s="22"/>
    </row>
    <row r="13" spans="1:6" ht="17.399999999999999" x14ac:dyDescent="0.3">
      <c r="A13" s="18" t="s">
        <v>22</v>
      </c>
      <c r="B13" s="30">
        <v>5</v>
      </c>
      <c r="C13" s="20">
        <f>'Monthly Cash Flow Projections'!N13</f>
        <v>2000</v>
      </c>
      <c r="D13" s="20">
        <v>2100</v>
      </c>
      <c r="E13" s="20">
        <v>2205</v>
      </c>
      <c r="F13" s="22"/>
    </row>
    <row r="14" spans="1:6" ht="17.399999999999999" x14ac:dyDescent="0.3">
      <c r="A14" s="18" t="s">
        <v>23</v>
      </c>
      <c r="B14" s="30">
        <v>6</v>
      </c>
      <c r="C14" s="20">
        <f>'Monthly Cash Flow Projections'!N14</f>
        <v>4000</v>
      </c>
      <c r="D14" s="20">
        <v>4000</v>
      </c>
      <c r="E14" s="20">
        <v>4000</v>
      </c>
      <c r="F14" s="22"/>
    </row>
    <row r="15" spans="1:6" ht="17.399999999999999" x14ac:dyDescent="0.3">
      <c r="A15" s="18" t="s">
        <v>24</v>
      </c>
      <c r="B15" s="30">
        <v>6</v>
      </c>
      <c r="C15" s="20">
        <f>'Monthly Cash Flow Projections'!N15</f>
        <v>2000</v>
      </c>
      <c r="D15" s="20">
        <v>2000</v>
      </c>
      <c r="E15" s="20">
        <v>2000</v>
      </c>
      <c r="F15" s="22"/>
    </row>
    <row r="16" spans="1:6" ht="17.399999999999999" x14ac:dyDescent="0.3">
      <c r="A16" s="18" t="s">
        <v>25</v>
      </c>
      <c r="B16" s="30">
        <v>7</v>
      </c>
      <c r="C16" s="20">
        <f>'Monthly Cash Flow Projections'!N16</f>
        <v>2000</v>
      </c>
      <c r="D16" s="20">
        <v>2100</v>
      </c>
      <c r="E16" s="20">
        <v>2205</v>
      </c>
      <c r="F16" s="22"/>
    </row>
    <row r="17" spans="1:6" ht="17.399999999999999" x14ac:dyDescent="0.3">
      <c r="A17" s="18" t="s">
        <v>26</v>
      </c>
      <c r="B17" s="30">
        <v>2</v>
      </c>
      <c r="C17" s="20">
        <f>'Monthly Cash Flow Projections'!N17</f>
        <v>121320</v>
      </c>
      <c r="D17" s="20">
        <v>127380</v>
      </c>
      <c r="E17" s="20">
        <v>133749</v>
      </c>
      <c r="F17" s="22"/>
    </row>
    <row r="18" spans="1:6" ht="17.399999999999999" x14ac:dyDescent="0.3">
      <c r="A18" s="18" t="s">
        <v>27</v>
      </c>
      <c r="B18" s="19"/>
      <c r="C18" s="20">
        <f>'Monthly Cash Flow Projections'!N18</f>
        <v>1000</v>
      </c>
      <c r="D18" s="20">
        <v>1050</v>
      </c>
      <c r="E18" s="20">
        <v>1102</v>
      </c>
      <c r="F18" s="22"/>
    </row>
    <row r="19" spans="1:6" ht="17.399999999999999" x14ac:dyDescent="0.3">
      <c r="A19" s="18" t="s">
        <v>28</v>
      </c>
      <c r="B19" s="19"/>
      <c r="C19" s="20">
        <f>'Monthly Cash Flow Projections'!N19</f>
        <v>2400</v>
      </c>
      <c r="D19" s="20">
        <v>2520</v>
      </c>
      <c r="E19" s="20">
        <v>2646</v>
      </c>
      <c r="F19" s="22"/>
    </row>
    <row r="20" spans="1:6" ht="17.399999999999999" x14ac:dyDescent="0.3">
      <c r="A20" s="18" t="s">
        <v>29</v>
      </c>
      <c r="B20" s="19"/>
      <c r="C20" s="20">
        <f>'Monthly Cash Flow Projections'!N20</f>
        <v>3200</v>
      </c>
      <c r="D20" s="20">
        <v>3360</v>
      </c>
      <c r="E20" s="20">
        <v>3528</v>
      </c>
      <c r="F20" s="22"/>
    </row>
    <row r="21" spans="1:6" ht="17.399999999999999" x14ac:dyDescent="0.3">
      <c r="A21" s="18" t="s">
        <v>30</v>
      </c>
      <c r="B21" s="19"/>
      <c r="C21" s="20">
        <f>'Monthly Cash Flow Projections'!N21</f>
        <v>15600</v>
      </c>
      <c r="D21" s="20"/>
      <c r="E21" s="20"/>
      <c r="F21" s="22"/>
    </row>
    <row r="22" spans="1:6" ht="17.399999999999999" x14ac:dyDescent="0.3">
      <c r="A22" s="23" t="s">
        <v>31</v>
      </c>
      <c r="B22" s="24"/>
      <c r="C22" s="25">
        <f>SUM(C10:C21)</f>
        <v>223852</v>
      </c>
      <c r="D22" s="25">
        <f t="shared" ref="D22:E22" si="1">SUM(D10:D21)</f>
        <v>217188</v>
      </c>
      <c r="E22" s="25">
        <f t="shared" si="1"/>
        <v>228736</v>
      </c>
      <c r="F22" s="26"/>
    </row>
    <row r="23" spans="1:6" ht="17.399999999999999" x14ac:dyDescent="0.3">
      <c r="A23" s="27"/>
      <c r="B23" s="19"/>
      <c r="C23" s="20"/>
      <c r="D23" s="20"/>
      <c r="E23" s="20"/>
      <c r="F23" s="22"/>
    </row>
    <row r="24" spans="1:6" ht="17.399999999999999" x14ac:dyDescent="0.3">
      <c r="A24" s="31" t="s">
        <v>32</v>
      </c>
      <c r="B24" s="32"/>
      <c r="C24" s="33">
        <f>'Monthly Cash Flow Projections'!N24</f>
        <v>10820</v>
      </c>
      <c r="D24" s="33">
        <f t="shared" ref="D24:E24" si="2">D7-D22</f>
        <v>-2148</v>
      </c>
      <c r="E24" s="33">
        <f t="shared" si="2"/>
        <v>8000</v>
      </c>
      <c r="F24" s="34"/>
    </row>
    <row r="25" spans="1:6" ht="17.399999999999999" x14ac:dyDescent="0.3">
      <c r="A25" s="18" t="s">
        <v>37</v>
      </c>
      <c r="B25" s="19"/>
      <c r="C25" s="20">
        <f>'Monthly Cash Flow Projections'!N25</f>
        <v>0</v>
      </c>
      <c r="D25" s="20">
        <f>C26</f>
        <v>10820</v>
      </c>
      <c r="E25" s="20">
        <f>D26</f>
        <v>8672</v>
      </c>
      <c r="F25" s="22"/>
    </row>
    <row r="26" spans="1:6" ht="17.399999999999999" x14ac:dyDescent="0.3">
      <c r="A26" s="23" t="s">
        <v>38</v>
      </c>
      <c r="B26" s="24"/>
      <c r="C26" s="25">
        <f>SUM(C24:C25)</f>
        <v>10820</v>
      </c>
      <c r="D26" s="25">
        <f t="shared" ref="D26:E26" si="3">SUM(D24:D25)</f>
        <v>8672</v>
      </c>
      <c r="E26" s="25">
        <f t="shared" si="3"/>
        <v>16672</v>
      </c>
      <c r="F26" s="26"/>
    </row>
  </sheetData>
  <mergeCells count="1">
    <mergeCell ref="A1:F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0"/>
  <sheetViews>
    <sheetView zoomScaleNormal="100" workbookViewId="0">
      <selection activeCell="F26" sqref="F26"/>
    </sheetView>
  </sheetViews>
  <sheetFormatPr defaultRowHeight="14.4" x14ac:dyDescent="0.3"/>
  <cols>
    <col min="1" max="1" width="32" customWidth="1"/>
    <col min="2" max="2" width="9.109375" customWidth="1"/>
    <col min="3" max="5" width="17.109375" customWidth="1"/>
    <col min="6" max="6" width="41.88671875" customWidth="1"/>
  </cols>
  <sheetData>
    <row r="1" spans="1:6" ht="22.8" x14ac:dyDescent="0.4">
      <c r="A1" s="68" t="s">
        <v>95</v>
      </c>
      <c r="B1" s="68"/>
      <c r="C1" s="68"/>
      <c r="D1" s="68"/>
      <c r="E1" s="68"/>
      <c r="F1" s="68"/>
    </row>
    <row r="2" spans="1:6" ht="17.399999999999999" x14ac:dyDescent="0.3">
      <c r="A2" s="2"/>
      <c r="B2" s="14"/>
      <c r="C2" s="15" t="s">
        <v>100</v>
      </c>
      <c r="D2" s="15" t="s">
        <v>101</v>
      </c>
      <c r="E2" s="15" t="s">
        <v>102</v>
      </c>
      <c r="F2" s="35" t="s">
        <v>89</v>
      </c>
    </row>
    <row r="3" spans="1:6" ht="18" x14ac:dyDescent="0.35">
      <c r="A3" s="16" t="s">
        <v>39</v>
      </c>
      <c r="B3" s="1"/>
      <c r="C3" s="64">
        <f>'Projected Cash Flow Year 1, 2&amp;3'!C4</f>
        <v>204672</v>
      </c>
      <c r="D3" s="64">
        <f>'Projected Cash Flow Year 1, 2&amp;3'!D4</f>
        <v>215040</v>
      </c>
      <c r="E3" s="64">
        <f>'Projected Cash Flow Year 1, 2&amp;3'!E4</f>
        <v>236736</v>
      </c>
      <c r="F3" s="76" t="s">
        <v>40</v>
      </c>
    </row>
    <row r="4" spans="1:6" ht="34.799999999999997" x14ac:dyDescent="0.3">
      <c r="A4" s="18" t="s">
        <v>41</v>
      </c>
      <c r="B4" s="30"/>
      <c r="C4" s="20">
        <f>'Projected Cash Flow Year 1, 2&amp;3'!C10</f>
        <v>40932</v>
      </c>
      <c r="D4" s="20">
        <f>'Projected Cash Flow Year 1, 2&amp;3'!D10</f>
        <v>43008</v>
      </c>
      <c r="E4" s="20">
        <f>'Projected Cash Flow Year 1, 2&amp;3'!E10</f>
        <v>47347</v>
      </c>
      <c r="F4" s="77" t="s">
        <v>42</v>
      </c>
    </row>
    <row r="5" spans="1:6" ht="17.399999999999999" x14ac:dyDescent="0.3">
      <c r="A5" s="23" t="s">
        <v>43</v>
      </c>
      <c r="B5" s="37"/>
      <c r="C5" s="25">
        <f>C3-C4</f>
        <v>163740</v>
      </c>
      <c r="D5" s="25">
        <f t="shared" ref="D5:E5" si="0">D3-D4</f>
        <v>172032</v>
      </c>
      <c r="E5" s="25">
        <f t="shared" si="0"/>
        <v>189389</v>
      </c>
      <c r="F5" s="38"/>
    </row>
    <row r="6" spans="1:6" ht="17.399999999999999" x14ac:dyDescent="0.3">
      <c r="A6" s="39"/>
      <c r="B6" s="39"/>
      <c r="C6" s="39"/>
      <c r="D6" s="39"/>
      <c r="E6" s="39"/>
      <c r="F6" s="21"/>
    </row>
    <row r="7" spans="1:6" ht="17.399999999999999" x14ac:dyDescent="0.3">
      <c r="A7" s="16" t="s">
        <v>44</v>
      </c>
      <c r="B7" s="40"/>
      <c r="C7" s="29"/>
      <c r="D7" s="29"/>
      <c r="E7" s="29"/>
      <c r="F7" s="36"/>
    </row>
    <row r="8" spans="1:6" ht="17.399999999999999" x14ac:dyDescent="0.3">
      <c r="A8" s="18" t="s">
        <v>26</v>
      </c>
      <c r="B8" s="65">
        <v>2</v>
      </c>
      <c r="C8" s="20">
        <v>121320</v>
      </c>
      <c r="D8" s="20">
        <v>127380</v>
      </c>
      <c r="E8" s="20">
        <v>133749</v>
      </c>
      <c r="F8" s="21"/>
    </row>
    <row r="9" spans="1:6" ht="17.399999999999999" x14ac:dyDescent="0.3">
      <c r="A9" s="18" t="s">
        <v>20</v>
      </c>
      <c r="B9" s="65">
        <v>3</v>
      </c>
      <c r="C9" s="20">
        <v>24000</v>
      </c>
      <c r="D9" s="20">
        <v>24000</v>
      </c>
      <c r="E9" s="20">
        <v>24000</v>
      </c>
      <c r="F9" s="21"/>
    </row>
    <row r="10" spans="1:6" ht="17.399999999999999" x14ac:dyDescent="0.3">
      <c r="A10" s="18" t="s">
        <v>21</v>
      </c>
      <c r="B10" s="30">
        <v>4</v>
      </c>
      <c r="C10" s="20">
        <v>5400</v>
      </c>
      <c r="D10" s="20">
        <v>5670</v>
      </c>
      <c r="E10" s="20">
        <v>5954</v>
      </c>
      <c r="F10" s="21"/>
    </row>
    <row r="11" spans="1:6" ht="17.399999999999999" x14ac:dyDescent="0.3">
      <c r="A11" s="18" t="s">
        <v>45</v>
      </c>
      <c r="B11" s="30">
        <v>5</v>
      </c>
      <c r="C11" s="20">
        <v>2000</v>
      </c>
      <c r="D11" s="20">
        <v>2100</v>
      </c>
      <c r="E11" s="20">
        <v>2205</v>
      </c>
      <c r="F11" s="21"/>
    </row>
    <row r="12" spans="1:6" ht="17.399999999999999" x14ac:dyDescent="0.3">
      <c r="A12" s="18" t="s">
        <v>24</v>
      </c>
      <c r="B12" s="30">
        <v>6</v>
      </c>
      <c r="C12" s="20">
        <v>2000</v>
      </c>
      <c r="D12" s="20">
        <v>2000</v>
      </c>
      <c r="E12" s="20">
        <v>2000</v>
      </c>
      <c r="F12" s="21"/>
    </row>
    <row r="13" spans="1:6" ht="17.399999999999999" x14ac:dyDescent="0.3">
      <c r="A13" s="18" t="s">
        <v>25</v>
      </c>
      <c r="B13" s="65">
        <v>7</v>
      </c>
      <c r="C13" s="20">
        <v>2000</v>
      </c>
      <c r="D13" s="20">
        <v>2100</v>
      </c>
      <c r="E13" s="20">
        <v>2205</v>
      </c>
      <c r="F13" s="21"/>
    </row>
    <row r="14" spans="1:6" ht="17.399999999999999" x14ac:dyDescent="0.3">
      <c r="A14" s="18" t="s">
        <v>46</v>
      </c>
      <c r="B14" s="30"/>
      <c r="C14" s="20">
        <v>1000</v>
      </c>
      <c r="D14" s="20">
        <v>1050</v>
      </c>
      <c r="E14" s="20">
        <v>1102</v>
      </c>
      <c r="F14" s="21"/>
    </row>
    <row r="15" spans="1:6" ht="17.399999999999999" x14ac:dyDescent="0.3">
      <c r="A15" s="18" t="s">
        <v>28</v>
      </c>
      <c r="B15" s="65"/>
      <c r="C15" s="20">
        <v>2400</v>
      </c>
      <c r="D15" s="20">
        <v>2520</v>
      </c>
      <c r="E15" s="20">
        <v>2646</v>
      </c>
      <c r="F15" s="21"/>
    </row>
    <row r="16" spans="1:6" ht="17.399999999999999" x14ac:dyDescent="0.3">
      <c r="A16" s="18" t="s">
        <v>47</v>
      </c>
      <c r="B16" s="30"/>
      <c r="C16" s="20">
        <v>3200</v>
      </c>
      <c r="D16" s="20">
        <v>3360</v>
      </c>
      <c r="E16" s="20">
        <v>3528</v>
      </c>
      <c r="F16" s="21"/>
    </row>
    <row r="17" spans="1:6" ht="17.399999999999999" x14ac:dyDescent="0.3">
      <c r="A17" s="18" t="s">
        <v>48</v>
      </c>
      <c r="B17" s="30">
        <v>8</v>
      </c>
      <c r="C17" s="20">
        <v>1560</v>
      </c>
      <c r="D17" s="20">
        <v>1404</v>
      </c>
      <c r="E17" s="20">
        <v>1264</v>
      </c>
      <c r="F17" s="21"/>
    </row>
    <row r="18" spans="1:6" ht="17.399999999999999" x14ac:dyDescent="0.3">
      <c r="A18" s="23" t="s">
        <v>49</v>
      </c>
      <c r="B18" s="37"/>
      <c r="C18" s="25">
        <f>SUM(C8:C17)</f>
        <v>164880</v>
      </c>
      <c r="D18" s="25">
        <f t="shared" ref="D18:E18" si="1">SUM(D8:D17)</f>
        <v>171584</v>
      </c>
      <c r="E18" s="25">
        <f t="shared" si="1"/>
        <v>178653</v>
      </c>
      <c r="F18" s="38"/>
    </row>
    <row r="19" spans="1:6" ht="17.399999999999999" x14ac:dyDescent="0.3">
      <c r="A19" s="30"/>
      <c r="B19" s="30"/>
      <c r="C19" s="20"/>
      <c r="D19" s="20"/>
      <c r="E19" s="20"/>
      <c r="F19" s="21"/>
    </row>
    <row r="20" spans="1:6" ht="34.799999999999997" x14ac:dyDescent="0.3">
      <c r="A20" s="23" t="s">
        <v>50</v>
      </c>
      <c r="B20" s="41"/>
      <c r="C20" s="25">
        <f>C5-C18</f>
        <v>-1140</v>
      </c>
      <c r="D20" s="25">
        <f t="shared" ref="D20:E20" si="2">D5-D18</f>
        <v>448</v>
      </c>
      <c r="E20" s="25">
        <f t="shared" si="2"/>
        <v>10736</v>
      </c>
      <c r="F20" s="78" t="s">
        <v>51</v>
      </c>
    </row>
  </sheetData>
  <mergeCells count="1">
    <mergeCell ref="A1:F1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0"/>
  <sheetViews>
    <sheetView tabSelected="1" zoomScaleNormal="100" workbookViewId="0">
      <selection activeCell="J21" sqref="J21"/>
    </sheetView>
  </sheetViews>
  <sheetFormatPr defaultRowHeight="14.4" x14ac:dyDescent="0.3"/>
  <cols>
    <col min="1" max="1" width="32" customWidth="1"/>
    <col min="2" max="2" width="9.109375" customWidth="1"/>
    <col min="3" max="5" width="17.109375" customWidth="1"/>
    <col min="6" max="6" width="31.5546875" customWidth="1"/>
  </cols>
  <sheetData>
    <row r="1" spans="1:6" ht="22.8" x14ac:dyDescent="0.4">
      <c r="A1" s="68" t="s">
        <v>96</v>
      </c>
      <c r="B1" s="68"/>
      <c r="C1" s="68"/>
      <c r="D1" s="68"/>
      <c r="E1" s="68"/>
      <c r="F1" s="68"/>
    </row>
    <row r="2" spans="1:6" ht="17.399999999999999" x14ac:dyDescent="0.3">
      <c r="A2" s="2"/>
      <c r="B2" s="14"/>
      <c r="C2" s="42" t="s">
        <v>100</v>
      </c>
      <c r="D2" s="42" t="s">
        <v>101</v>
      </c>
      <c r="E2" s="42" t="s">
        <v>102</v>
      </c>
      <c r="F2" s="35" t="s">
        <v>89</v>
      </c>
    </row>
    <row r="3" spans="1:6" ht="17.399999999999999" x14ac:dyDescent="0.3">
      <c r="A3" s="16" t="s">
        <v>52</v>
      </c>
      <c r="B3" s="1"/>
      <c r="C3" s="17"/>
      <c r="D3" s="17"/>
      <c r="E3" s="17"/>
      <c r="F3" s="36"/>
    </row>
    <row r="4" spans="1:6" ht="34.799999999999997" x14ac:dyDescent="0.3">
      <c r="A4" s="18" t="s">
        <v>53</v>
      </c>
      <c r="B4" s="43">
        <v>8</v>
      </c>
      <c r="C4" s="20">
        <v>14040</v>
      </c>
      <c r="D4" s="20">
        <v>12636</v>
      </c>
      <c r="E4" s="20">
        <v>11372</v>
      </c>
      <c r="F4" s="21"/>
    </row>
    <row r="5" spans="1:6" ht="17.399999999999999" x14ac:dyDescent="0.3">
      <c r="A5" s="43"/>
      <c r="B5" s="43"/>
      <c r="C5" s="20"/>
      <c r="D5" s="20"/>
      <c r="E5" s="20"/>
      <c r="F5" s="21"/>
    </row>
    <row r="6" spans="1:6" ht="17.399999999999999" x14ac:dyDescent="0.3">
      <c r="A6" s="16" t="s">
        <v>54</v>
      </c>
      <c r="B6" s="44"/>
      <c r="C6" s="29"/>
      <c r="D6" s="29"/>
      <c r="E6" s="29"/>
      <c r="F6" s="36"/>
    </row>
    <row r="7" spans="1:6" ht="34.799999999999997" x14ac:dyDescent="0.3">
      <c r="A7" s="18" t="s">
        <v>14</v>
      </c>
      <c r="B7" s="30"/>
      <c r="C7" s="20">
        <f>'Projected Cash Flow Year 1, 2&amp;3'!C26</f>
        <v>10820</v>
      </c>
      <c r="D7" s="20">
        <f>'Projected Cash Flow Year 1, 2&amp;3'!D26</f>
        <v>8672</v>
      </c>
      <c r="E7" s="20">
        <f>'Projected Cash Flow Year 1, 2&amp;3'!E26</f>
        <v>16672</v>
      </c>
      <c r="F7" s="77" t="s">
        <v>55</v>
      </c>
    </row>
    <row r="8" spans="1:6" ht="17.399999999999999" x14ac:dyDescent="0.3">
      <c r="A8" s="27"/>
      <c r="B8" s="43"/>
      <c r="C8" s="20"/>
      <c r="D8" s="20"/>
      <c r="E8" s="20"/>
      <c r="F8" s="21"/>
    </row>
    <row r="9" spans="1:6" ht="17.399999999999999" x14ac:dyDescent="0.3">
      <c r="A9" s="45" t="s">
        <v>56</v>
      </c>
      <c r="B9" s="46"/>
      <c r="C9" s="47">
        <f>SUM(C4:C8)</f>
        <v>24860</v>
      </c>
      <c r="D9" s="47">
        <f>SUM(D4:D8)</f>
        <v>21308</v>
      </c>
      <c r="E9" s="47">
        <f>SUM(E4:E8)</f>
        <v>28044</v>
      </c>
      <c r="F9" s="38"/>
    </row>
    <row r="10" spans="1:6" ht="17.399999999999999" x14ac:dyDescent="0.3">
      <c r="A10" s="18"/>
      <c r="B10" s="30"/>
      <c r="C10" s="20"/>
      <c r="D10" s="20"/>
      <c r="E10" s="20"/>
      <c r="F10" s="21"/>
    </row>
    <row r="11" spans="1:6" ht="34.799999999999997" x14ac:dyDescent="0.3">
      <c r="A11" s="18" t="s">
        <v>57</v>
      </c>
      <c r="B11" s="30">
        <v>6</v>
      </c>
      <c r="C11" s="20">
        <v>16000</v>
      </c>
      <c r="D11" s="20">
        <v>12000</v>
      </c>
      <c r="E11" s="20">
        <v>8000</v>
      </c>
      <c r="F11" s="21" t="s">
        <v>58</v>
      </c>
    </row>
    <row r="12" spans="1:6" ht="17.399999999999999" x14ac:dyDescent="0.3">
      <c r="A12" s="18"/>
      <c r="B12" s="30"/>
      <c r="C12" s="20"/>
      <c r="D12" s="20"/>
      <c r="E12" s="20"/>
      <c r="F12" s="21"/>
    </row>
    <row r="13" spans="1:6" ht="17.399999999999999" x14ac:dyDescent="0.3">
      <c r="A13" s="18"/>
      <c r="B13" s="30"/>
      <c r="C13" s="47">
        <f>C9-C11</f>
        <v>8860</v>
      </c>
      <c r="D13" s="47">
        <f>D9-D11</f>
        <v>9308</v>
      </c>
      <c r="E13" s="47">
        <f>E9-E11</f>
        <v>20044</v>
      </c>
      <c r="F13" s="21"/>
    </row>
    <row r="14" spans="1:6" ht="17.399999999999999" x14ac:dyDescent="0.3">
      <c r="A14" s="43"/>
      <c r="B14" s="30"/>
      <c r="C14" s="20"/>
      <c r="D14" s="20"/>
      <c r="E14" s="20"/>
      <c r="F14" s="21"/>
    </row>
    <row r="15" spans="1:6" ht="17.399999999999999" x14ac:dyDescent="0.3">
      <c r="A15" s="16" t="s">
        <v>59</v>
      </c>
      <c r="B15" s="40"/>
      <c r="C15" s="29"/>
      <c r="D15" s="29"/>
      <c r="E15" s="29"/>
      <c r="F15" s="36"/>
    </row>
    <row r="16" spans="1:6" ht="17.399999999999999" x14ac:dyDescent="0.3">
      <c r="A16" s="18" t="s">
        <v>60</v>
      </c>
      <c r="B16" s="30"/>
      <c r="C16" s="20">
        <v>10000</v>
      </c>
      <c r="D16" s="20">
        <f>C20</f>
        <v>8860</v>
      </c>
      <c r="E16" s="20">
        <f>D20</f>
        <v>9308</v>
      </c>
      <c r="F16" s="21"/>
    </row>
    <row r="17" spans="1:6" ht="17.399999999999999" x14ac:dyDescent="0.3">
      <c r="A17" s="18"/>
      <c r="B17" s="30"/>
      <c r="C17" s="20"/>
      <c r="D17" s="20"/>
      <c r="E17" s="20"/>
      <c r="F17" s="21"/>
    </row>
    <row r="18" spans="1:6" ht="17.399999999999999" x14ac:dyDescent="0.3">
      <c r="A18" s="18" t="s">
        <v>61</v>
      </c>
      <c r="B18" s="43"/>
      <c r="C18" s="20">
        <f>'Projected P&amp;L Account Year1,2&amp;3'!C20</f>
        <v>-1140</v>
      </c>
      <c r="D18" s="20">
        <f>'Projected P&amp;L Account Year1,2&amp;3'!D20</f>
        <v>448</v>
      </c>
      <c r="E18" s="20">
        <f>'Projected P&amp;L Account Year1,2&amp;3'!E20</f>
        <v>10736</v>
      </c>
      <c r="F18" s="21" t="s">
        <v>62</v>
      </c>
    </row>
    <row r="19" spans="1:6" ht="17.399999999999999" x14ac:dyDescent="0.3">
      <c r="A19" s="43"/>
      <c r="B19" s="43"/>
      <c r="C19" s="20"/>
      <c r="D19" s="20"/>
      <c r="E19" s="20"/>
      <c r="F19" s="21"/>
    </row>
    <row r="20" spans="1:6" ht="17.399999999999999" x14ac:dyDescent="0.3">
      <c r="A20" s="18"/>
      <c r="B20" s="30"/>
      <c r="C20" s="47">
        <f>SUM(C16:C19)</f>
        <v>8860</v>
      </c>
      <c r="D20" s="47">
        <f>SUM(D16:D19)</f>
        <v>9308</v>
      </c>
      <c r="E20" s="47">
        <f>SUM(E16:E19)</f>
        <v>20044</v>
      </c>
      <c r="F20" s="21"/>
    </row>
  </sheetData>
  <mergeCells count="1">
    <mergeCell ref="A1:F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4"/>
  <sheetViews>
    <sheetView topLeftCell="A23" zoomScale="110" zoomScaleNormal="110" workbookViewId="0">
      <selection activeCell="H32" sqref="H32"/>
    </sheetView>
  </sheetViews>
  <sheetFormatPr defaultRowHeight="14.4" x14ac:dyDescent="0.3"/>
  <cols>
    <col min="1" max="1" width="5.5546875" customWidth="1"/>
    <col min="2" max="2" width="27" customWidth="1"/>
    <col min="3" max="3" width="14.109375" customWidth="1"/>
    <col min="4" max="4" width="14.6640625" customWidth="1"/>
    <col min="5" max="5" width="27.6640625" customWidth="1"/>
    <col min="8" max="8" width="12.33203125" bestFit="1" customWidth="1"/>
    <col min="9" max="9" width="9.5546875" bestFit="1" customWidth="1"/>
    <col min="10" max="10" width="10.5546875" bestFit="1" customWidth="1"/>
    <col min="11" max="11" width="8.33203125" bestFit="1" customWidth="1"/>
  </cols>
  <sheetData>
    <row r="1" spans="1:11" ht="22.8" x14ac:dyDescent="0.4">
      <c r="A1" s="75" t="s">
        <v>87</v>
      </c>
      <c r="B1" s="75"/>
      <c r="C1" s="75"/>
      <c r="D1" s="75"/>
      <c r="E1" s="75"/>
    </row>
    <row r="2" spans="1:11" ht="15.6" x14ac:dyDescent="0.3">
      <c r="A2" s="48">
        <v>1</v>
      </c>
      <c r="B2" s="49" t="s">
        <v>63</v>
      </c>
      <c r="C2" s="50"/>
      <c r="D2" s="50"/>
      <c r="E2" s="50"/>
    </row>
    <row r="3" spans="1:11" ht="31.5" customHeight="1" x14ac:dyDescent="0.3">
      <c r="A3" s="21"/>
      <c r="B3" s="69" t="s">
        <v>64</v>
      </c>
      <c r="C3" s="70"/>
      <c r="D3" s="70"/>
      <c r="E3" s="71"/>
    </row>
    <row r="4" spans="1:11" ht="17.399999999999999" x14ac:dyDescent="0.3">
      <c r="A4" s="21" t="s">
        <v>88</v>
      </c>
      <c r="B4" s="21"/>
      <c r="C4" s="21"/>
      <c r="D4" s="21"/>
      <c r="E4" s="21"/>
    </row>
    <row r="5" spans="1:11" ht="15.6" x14ac:dyDescent="0.3">
      <c r="A5" s="48">
        <v>2</v>
      </c>
      <c r="B5" s="49" t="s">
        <v>26</v>
      </c>
      <c r="C5" s="50"/>
      <c r="D5" s="50"/>
      <c r="E5" s="50"/>
    </row>
    <row r="6" spans="1:11" ht="17.399999999999999" x14ac:dyDescent="0.3">
      <c r="A6" s="21"/>
      <c r="B6" s="58" t="s">
        <v>65</v>
      </c>
      <c r="C6" s="52"/>
      <c r="D6" s="52"/>
      <c r="E6" s="52"/>
    </row>
    <row r="7" spans="1:11" ht="17.399999999999999" x14ac:dyDescent="0.3">
      <c r="A7" s="21"/>
      <c r="B7" s="52" t="s">
        <v>66</v>
      </c>
      <c r="C7" s="52"/>
      <c r="D7" s="52"/>
      <c r="E7" s="52"/>
    </row>
    <row r="8" spans="1:11" ht="17.399999999999999" x14ac:dyDescent="0.3">
      <c r="A8" s="21"/>
      <c r="B8" s="58" t="s">
        <v>67</v>
      </c>
      <c r="C8" s="52"/>
      <c r="D8" s="52"/>
      <c r="E8" s="52"/>
    </row>
    <row r="9" spans="1:11" ht="17.399999999999999" x14ac:dyDescent="0.3">
      <c r="A9" s="21"/>
      <c r="B9" s="52" t="s">
        <v>92</v>
      </c>
      <c r="C9" s="52"/>
      <c r="D9" s="52"/>
      <c r="E9" s="52"/>
      <c r="I9" s="60"/>
      <c r="J9" s="60"/>
      <c r="K9" s="60"/>
    </row>
    <row r="10" spans="1:11" ht="17.399999999999999" x14ac:dyDescent="0.3">
      <c r="A10" s="21"/>
      <c r="B10" s="58" t="s">
        <v>68</v>
      </c>
      <c r="C10" s="52"/>
      <c r="D10" s="52"/>
      <c r="E10" s="52"/>
      <c r="I10" s="60"/>
      <c r="J10" s="60"/>
      <c r="K10" s="60"/>
    </row>
    <row r="11" spans="1:11" ht="17.399999999999999" x14ac:dyDescent="0.3">
      <c r="A11" s="21"/>
      <c r="B11" s="52" t="s">
        <v>69</v>
      </c>
      <c r="C11" s="52"/>
      <c r="D11" s="52"/>
      <c r="E11" s="52"/>
      <c r="I11" s="60"/>
      <c r="J11" s="60"/>
      <c r="K11" s="60"/>
    </row>
    <row r="12" spans="1:11" ht="17.399999999999999" x14ac:dyDescent="0.3">
      <c r="A12" s="21"/>
      <c r="B12" s="61" t="s">
        <v>91</v>
      </c>
      <c r="C12" s="62"/>
      <c r="D12" s="62"/>
      <c r="E12" s="62"/>
      <c r="K12" s="60"/>
    </row>
    <row r="13" spans="1:11" ht="17.399999999999999" x14ac:dyDescent="0.3">
      <c r="A13" s="21"/>
      <c r="B13" s="61" t="s">
        <v>93</v>
      </c>
      <c r="C13" s="62"/>
      <c r="D13" s="62"/>
      <c r="E13" s="62"/>
    </row>
    <row r="14" spans="1:11" ht="17.399999999999999" x14ac:dyDescent="0.3">
      <c r="A14" s="21"/>
      <c r="B14" s="59" t="s">
        <v>94</v>
      </c>
      <c r="C14" s="21"/>
      <c r="D14" s="21"/>
      <c r="E14" s="21"/>
      <c r="J14" s="60"/>
    </row>
    <row r="15" spans="1:11" ht="15.6" x14ac:dyDescent="0.3">
      <c r="A15" s="48">
        <v>3</v>
      </c>
      <c r="B15" s="49" t="s">
        <v>20</v>
      </c>
      <c r="C15" s="50"/>
      <c r="D15" s="50"/>
      <c r="E15" s="50"/>
    </row>
    <row r="16" spans="1:11" ht="30.75" customHeight="1" x14ac:dyDescent="0.3">
      <c r="A16" s="21"/>
      <c r="B16" s="69" t="s">
        <v>70</v>
      </c>
      <c r="C16" s="70"/>
      <c r="D16" s="70"/>
      <c r="E16" s="71"/>
    </row>
    <row r="17" spans="1:11" ht="17.399999999999999" x14ac:dyDescent="0.3">
      <c r="A17" s="21"/>
      <c r="B17" s="21"/>
      <c r="C17" s="21"/>
      <c r="D17" s="21"/>
      <c r="E17" s="21"/>
      <c r="J17" s="60"/>
    </row>
    <row r="18" spans="1:11" ht="15.6" x14ac:dyDescent="0.3">
      <c r="A18" s="48">
        <v>4</v>
      </c>
      <c r="B18" s="51" t="s">
        <v>71</v>
      </c>
      <c r="C18" s="50"/>
      <c r="D18" s="50"/>
      <c r="E18" s="50"/>
      <c r="K18" s="60"/>
    </row>
    <row r="19" spans="1:11" ht="31.5" customHeight="1" x14ac:dyDescent="0.3">
      <c r="A19" s="21"/>
      <c r="B19" s="69" t="s">
        <v>72</v>
      </c>
      <c r="C19" s="70"/>
      <c r="D19" s="70"/>
      <c r="E19" s="71"/>
      <c r="I19" s="60"/>
      <c r="J19" s="60"/>
    </row>
    <row r="20" spans="1:11" ht="17.399999999999999" x14ac:dyDescent="0.3">
      <c r="A20" s="21"/>
      <c r="B20" s="21"/>
      <c r="C20" s="21"/>
      <c r="D20" s="21"/>
      <c r="E20" s="21"/>
    </row>
    <row r="21" spans="1:11" ht="15.6" x14ac:dyDescent="0.3">
      <c r="A21" s="48">
        <v>5</v>
      </c>
      <c r="B21" s="51" t="s">
        <v>22</v>
      </c>
      <c r="C21" s="50"/>
      <c r="D21" s="50"/>
      <c r="E21" s="50"/>
    </row>
    <row r="22" spans="1:11" ht="18" customHeight="1" x14ac:dyDescent="0.3">
      <c r="A22" s="21"/>
      <c r="B22" s="69" t="s">
        <v>73</v>
      </c>
      <c r="C22" s="70"/>
      <c r="D22" s="70"/>
      <c r="E22" s="71"/>
    </row>
    <row r="23" spans="1:11" ht="17.399999999999999" x14ac:dyDescent="0.3">
      <c r="A23" s="21"/>
      <c r="B23" s="21"/>
      <c r="C23" s="21"/>
      <c r="D23" s="21"/>
      <c r="E23" s="21"/>
    </row>
    <row r="24" spans="1:11" ht="15.6" x14ac:dyDescent="0.3">
      <c r="A24" s="48">
        <v>6</v>
      </c>
      <c r="B24" s="51" t="s">
        <v>16</v>
      </c>
      <c r="C24" s="50"/>
      <c r="D24" s="50"/>
      <c r="E24" s="50"/>
    </row>
    <row r="25" spans="1:11" ht="46.5" customHeight="1" x14ac:dyDescent="0.3">
      <c r="A25" s="21"/>
      <c r="B25" s="69" t="s">
        <v>74</v>
      </c>
      <c r="C25" s="70"/>
      <c r="D25" s="70"/>
      <c r="E25" s="71"/>
    </row>
    <row r="26" spans="1:11" ht="15.6" x14ac:dyDescent="0.3">
      <c r="A26" s="48">
        <v>7</v>
      </c>
      <c r="B26" s="51" t="s">
        <v>25</v>
      </c>
      <c r="C26" s="50"/>
      <c r="D26" s="50"/>
      <c r="E26" s="50"/>
    </row>
    <row r="27" spans="1:11" ht="17.399999999999999" x14ac:dyDescent="0.3">
      <c r="A27" s="21"/>
      <c r="B27" s="69" t="s">
        <v>75</v>
      </c>
      <c r="C27" s="70"/>
      <c r="D27" s="70"/>
      <c r="E27" s="71"/>
    </row>
    <row r="28" spans="1:11" ht="15.6" x14ac:dyDescent="0.3">
      <c r="A28" s="48">
        <v>8</v>
      </c>
      <c r="B28" s="51" t="s">
        <v>76</v>
      </c>
      <c r="C28" s="50"/>
      <c r="D28" s="50"/>
      <c r="E28" s="50"/>
    </row>
    <row r="29" spans="1:11" ht="17.399999999999999" x14ac:dyDescent="0.3">
      <c r="A29" s="21"/>
      <c r="B29" s="53" t="s">
        <v>52</v>
      </c>
      <c r="C29" s="52"/>
      <c r="D29" s="54"/>
      <c r="E29" s="52"/>
    </row>
    <row r="30" spans="1:11" ht="17.399999999999999" x14ac:dyDescent="0.3">
      <c r="A30" s="21"/>
      <c r="B30" s="55" t="s">
        <v>77</v>
      </c>
      <c r="C30" s="52"/>
      <c r="D30" s="56">
        <v>8000</v>
      </c>
      <c r="E30" s="52"/>
    </row>
    <row r="31" spans="1:11" ht="17.399999999999999" x14ac:dyDescent="0.3">
      <c r="A31" s="21"/>
      <c r="B31" s="55" t="s">
        <v>78</v>
      </c>
      <c r="C31" s="52"/>
      <c r="D31" s="56">
        <v>1200</v>
      </c>
      <c r="E31" s="52"/>
    </row>
    <row r="32" spans="1:11" ht="30.6" x14ac:dyDescent="0.3">
      <c r="A32" s="21"/>
      <c r="B32" s="55" t="s">
        <v>79</v>
      </c>
      <c r="C32" s="52"/>
      <c r="D32" s="56">
        <v>1600</v>
      </c>
      <c r="E32" s="52"/>
    </row>
    <row r="33" spans="1:5" ht="17.399999999999999" x14ac:dyDescent="0.3">
      <c r="A33" s="21"/>
      <c r="B33" s="53"/>
      <c r="C33" s="52"/>
      <c r="D33" s="56"/>
      <c r="E33" s="52"/>
    </row>
    <row r="34" spans="1:5" ht="17.399999999999999" x14ac:dyDescent="0.3">
      <c r="A34" s="21"/>
      <c r="B34" s="55" t="s">
        <v>80</v>
      </c>
      <c r="C34" s="52"/>
      <c r="D34" s="56">
        <v>2000</v>
      </c>
      <c r="E34" s="52"/>
    </row>
    <row r="35" spans="1:5" ht="17.399999999999999" x14ac:dyDescent="0.3">
      <c r="A35" s="21"/>
      <c r="B35" s="55" t="s">
        <v>81</v>
      </c>
      <c r="C35" s="52"/>
      <c r="D35" s="56">
        <v>1800</v>
      </c>
      <c r="E35" s="52"/>
    </row>
    <row r="36" spans="1:5" ht="17.399999999999999" x14ac:dyDescent="0.3">
      <c r="A36" s="21"/>
      <c r="B36" s="55" t="s">
        <v>82</v>
      </c>
      <c r="C36" s="52"/>
      <c r="D36" s="56">
        <v>1000</v>
      </c>
      <c r="E36" s="52"/>
    </row>
    <row r="37" spans="1:5" ht="17.399999999999999" x14ac:dyDescent="0.3">
      <c r="A37" s="21"/>
      <c r="B37" s="53"/>
      <c r="C37" s="52"/>
      <c r="D37" s="57">
        <f>SUM(D30:D36)</f>
        <v>15600</v>
      </c>
      <c r="E37" s="52"/>
    </row>
    <row r="38" spans="1:5" ht="30.6" x14ac:dyDescent="0.3">
      <c r="A38" s="21"/>
      <c r="B38" s="55" t="s">
        <v>83</v>
      </c>
      <c r="C38" s="52"/>
      <c r="D38" s="52"/>
      <c r="E38" s="52"/>
    </row>
    <row r="39" spans="1:5" ht="17.399999999999999" x14ac:dyDescent="0.3">
      <c r="A39" s="21"/>
      <c r="B39" s="55"/>
      <c r="C39" s="54" t="s">
        <v>100</v>
      </c>
      <c r="D39" s="54" t="s">
        <v>101</v>
      </c>
      <c r="E39" s="54" t="s">
        <v>102</v>
      </c>
    </row>
    <row r="40" spans="1:5" ht="17.399999999999999" x14ac:dyDescent="0.3">
      <c r="A40" s="21"/>
      <c r="B40" s="55" t="s">
        <v>52</v>
      </c>
      <c r="C40" s="56">
        <v>15600</v>
      </c>
      <c r="D40" s="56">
        <f>C42</f>
        <v>14040</v>
      </c>
      <c r="E40" s="56">
        <f>D42</f>
        <v>12636</v>
      </c>
    </row>
    <row r="41" spans="1:5" ht="17.399999999999999" x14ac:dyDescent="0.3">
      <c r="A41" s="21"/>
      <c r="B41" s="55" t="s">
        <v>84</v>
      </c>
      <c r="C41" s="56">
        <f>C40*0.1</f>
        <v>1560</v>
      </c>
      <c r="D41" s="56">
        <f>D40*0.1</f>
        <v>1404</v>
      </c>
      <c r="E41" s="56">
        <f>E40*0.1</f>
        <v>1263.6000000000001</v>
      </c>
    </row>
    <row r="42" spans="1:5" ht="17.399999999999999" x14ac:dyDescent="0.3">
      <c r="A42" s="21"/>
      <c r="B42" s="55" t="s">
        <v>85</v>
      </c>
      <c r="C42" s="56">
        <f>C40-C41</f>
        <v>14040</v>
      </c>
      <c r="D42" s="56">
        <f>D40-D41</f>
        <v>12636</v>
      </c>
      <c r="E42" s="56">
        <f>E40-E41</f>
        <v>11372.4</v>
      </c>
    </row>
    <row r="43" spans="1:5" ht="15.6" x14ac:dyDescent="0.3">
      <c r="A43" s="48">
        <v>9</v>
      </c>
      <c r="B43" s="49" t="s">
        <v>86</v>
      </c>
      <c r="C43" s="50"/>
      <c r="D43" s="50"/>
      <c r="E43" s="50"/>
    </row>
    <row r="44" spans="1:5" ht="17.25" customHeight="1" x14ac:dyDescent="0.3">
      <c r="A44" s="21"/>
      <c r="B44" s="72" t="s">
        <v>90</v>
      </c>
      <c r="C44" s="73"/>
      <c r="D44" s="73"/>
      <c r="E44" s="74"/>
    </row>
  </sheetData>
  <mergeCells count="8">
    <mergeCell ref="B27:E27"/>
    <mergeCell ref="B44:E44"/>
    <mergeCell ref="A1:E1"/>
    <mergeCell ref="B3:E3"/>
    <mergeCell ref="B16:E16"/>
    <mergeCell ref="B19:E19"/>
    <mergeCell ref="B22:E22"/>
    <mergeCell ref="B25:E2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Monthly Cash Flow Projections</vt:lpstr>
      <vt:lpstr>Projected Cash Flow Year 1, 2&amp;3</vt:lpstr>
      <vt:lpstr>Projected P&amp;L Account Year1,2&amp;3</vt:lpstr>
      <vt:lpstr>Balance Sheet Year 1, 2&amp;3</vt:lpstr>
      <vt:lpstr>Appendix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yvonne</dc:creator>
  <cp:lastModifiedBy>Robert Hickey</cp:lastModifiedBy>
  <dcterms:created xsi:type="dcterms:W3CDTF">2016-03-10T01:13:30Z</dcterms:created>
  <dcterms:modified xsi:type="dcterms:W3CDTF">2021-04-13T21:25:58Z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16c13019-dcaa-4a08-a94b-58d33cec946a</vt:lpwstr>
  </property>
</Properties>
</file>